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ergie\Vorträge\Aktuelle Vorträge\Berechnungen\"/>
    </mc:Choice>
  </mc:AlternateContent>
  <xr:revisionPtr revIDLastSave="0" documentId="13_ncr:1_{5F378CBD-5FA2-47E6-9210-8231B25CCFB8}" xr6:coauthVersionLast="47" xr6:coauthVersionMax="47" xr10:uidLastSave="{00000000-0000-0000-0000-000000000000}"/>
  <workbookProtection lockStructure="1"/>
  <bookViews>
    <workbookView xWindow="-108" yWindow="-108" windowWidth="23256" windowHeight="12576" xr2:uid="{D2934B9C-AFA7-4A14-8950-63525F480802}"/>
  </bookViews>
  <sheets>
    <sheet name="Batteriekapazität" sheetId="1" r:id="rId1"/>
    <sheet name="Stromerzeugungskos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14" i="2" s="1"/>
  <c r="D15" i="2" s="1"/>
  <c r="P39" i="1" s="1"/>
  <c r="D36" i="1"/>
  <c r="D39" i="1"/>
  <c r="D37" i="1"/>
  <c r="E12" i="1"/>
  <c r="F12" i="1"/>
  <c r="G12" i="1"/>
  <c r="H12" i="1"/>
  <c r="I12" i="1"/>
  <c r="J12" i="1"/>
  <c r="K12" i="1"/>
  <c r="L12" i="1"/>
  <c r="M12" i="1"/>
  <c r="N12" i="1"/>
  <c r="O12" i="1"/>
  <c r="D12" i="1"/>
  <c r="D5" i="1"/>
  <c r="F11" i="1" s="1"/>
  <c r="D4" i="2"/>
  <c r="P8" i="1"/>
  <c r="P9" i="1"/>
  <c r="D5" i="2" l="1"/>
  <c r="P12" i="1"/>
  <c r="P15" i="1"/>
  <c r="G39" i="1" s="1"/>
  <c r="D38" i="1"/>
  <c r="M11" i="1"/>
  <c r="M13" i="1" s="1"/>
  <c r="I11" i="1"/>
  <c r="I13" i="1" s="1"/>
  <c r="E11" i="1"/>
  <c r="E13" i="1" s="1"/>
  <c r="D11" i="1"/>
  <c r="D13" i="1" s="1"/>
  <c r="L11" i="1"/>
  <c r="L13" i="1" s="1"/>
  <c r="H11" i="1"/>
  <c r="H13" i="1" s="1"/>
  <c r="O11" i="1"/>
  <c r="O13" i="1" s="1"/>
  <c r="K11" i="1"/>
  <c r="K13" i="1" s="1"/>
  <c r="G11" i="1"/>
  <c r="G13" i="1" s="1"/>
  <c r="N11" i="1"/>
  <c r="N13" i="1" s="1"/>
  <c r="J11" i="1"/>
  <c r="J13" i="1" s="1"/>
  <c r="F13" i="1"/>
  <c r="P11" i="1" l="1"/>
  <c r="P13" i="1" s="1"/>
  <c r="P14" i="1" s="1"/>
  <c r="D7" i="2" s="1"/>
  <c r="D16" i="2" l="1"/>
  <c r="P36" i="1"/>
  <c r="D17" i="2" l="1"/>
  <c r="P40" i="1" s="1"/>
  <c r="P37" i="1"/>
  <c r="D18" i="2" l="1"/>
  <c r="P41" i="1" s="1"/>
</calcChain>
</file>

<file path=xl/sharedStrings.xml><?xml version="1.0" encoding="utf-8"?>
<sst xmlns="http://schemas.openxmlformats.org/spreadsheetml/2006/main" count="95" uniqueCount="60">
  <si>
    <t>Ermittlung der Batteriekapazität</t>
  </si>
  <si>
    <t>Jan</t>
  </si>
  <si>
    <t>Feb</t>
  </si>
  <si>
    <t>Monat</t>
  </si>
  <si>
    <t>Solar Erzeugung</t>
  </si>
  <si>
    <t>März</t>
  </si>
  <si>
    <t>April</t>
  </si>
  <si>
    <t>Mai</t>
  </si>
  <si>
    <t>Jun</t>
  </si>
  <si>
    <t>Jul</t>
  </si>
  <si>
    <t>Aug</t>
  </si>
  <si>
    <t>Sept</t>
  </si>
  <si>
    <t>Okt</t>
  </si>
  <si>
    <t>Nov</t>
  </si>
  <si>
    <t>Dez</t>
  </si>
  <si>
    <t>Verbrauch  4 pers. Haush.</t>
  </si>
  <si>
    <t>Summe</t>
  </si>
  <si>
    <t xml:space="preserve">Kapatzität Solaranlage </t>
  </si>
  <si>
    <t>%</t>
  </si>
  <si>
    <t>%/Monat</t>
  </si>
  <si>
    <t>kWp</t>
  </si>
  <si>
    <t>kWh</t>
  </si>
  <si>
    <t>kWh/Monat</t>
  </si>
  <si>
    <t>Solaranlage VLS</t>
  </si>
  <si>
    <t>h</t>
  </si>
  <si>
    <t>Differenz</t>
  </si>
  <si>
    <t>Speichergröße</t>
  </si>
  <si>
    <t>Stromerzeugungskosten Solaranlage mit Batterie Versorgungssicherheit</t>
  </si>
  <si>
    <t>Batteriekapatzität</t>
  </si>
  <si>
    <t>€</t>
  </si>
  <si>
    <t>spez. Kosten Solaranlage</t>
  </si>
  <si>
    <t>€/kWp</t>
  </si>
  <si>
    <t xml:space="preserve">Lebensdauer Solaranlage </t>
  </si>
  <si>
    <t>Lebensdauer Battrie</t>
  </si>
  <si>
    <t xml:space="preserve">Jahre </t>
  </si>
  <si>
    <t>Investkosten Solaranlage</t>
  </si>
  <si>
    <t>Zinssatz</t>
  </si>
  <si>
    <t>spez. Kosten Batterie</t>
  </si>
  <si>
    <t>€/kWh</t>
  </si>
  <si>
    <t>Investkosten Batterie</t>
  </si>
  <si>
    <t>spez. Erzeugungskosten Solar</t>
  </si>
  <si>
    <t>Eingabedaden</t>
  </si>
  <si>
    <t>Rechenfelder</t>
  </si>
  <si>
    <t>Eingabedaten</t>
  </si>
  <si>
    <t>Daten aus Rechenblatt  "Battriekapazität"</t>
  </si>
  <si>
    <t>Strom - Erzeugungskosten "versorgungssicher"</t>
  </si>
  <si>
    <t>Stromerzeugungsmenge</t>
  </si>
  <si>
    <t>Stromverbrauch</t>
  </si>
  <si>
    <t>Strommengen autarkes Haus</t>
  </si>
  <si>
    <t>spez. Erzeugungskosten Batterie</t>
  </si>
  <si>
    <t xml:space="preserve">Dunkelflaute </t>
  </si>
  <si>
    <t xml:space="preserve">Tage </t>
  </si>
  <si>
    <t>Speichergröße für Dunkelflaute  kWh</t>
  </si>
  <si>
    <t>spez Erz. Kosten Solar</t>
  </si>
  <si>
    <t>spez Erzeugungskosten Batterie</t>
  </si>
  <si>
    <t>Solaranlage Leistung</t>
  </si>
  <si>
    <t>Speicher 14 Tage
Dunkelflaute kWh</t>
  </si>
  <si>
    <t xml:space="preserve">Stromerzeugung </t>
  </si>
  <si>
    <t>Batterie- Investkosten</t>
  </si>
  <si>
    <t>Wirkungsgrad Laden/ Entladen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</si>
</sst>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3" xfId="0" applyBorder="1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9" xfId="0" applyBorder="1"/>
    <xf numFmtId="1" fontId="0" fillId="0" borderId="0" xfId="0" applyNumberFormat="1" applyBorder="1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4" fillId="0" borderId="0" xfId="0" applyFont="1"/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/>
    <xf numFmtId="1" fontId="2" fillId="0" borderId="12" xfId="0" applyNumberFormat="1" applyFont="1" applyBorder="1" applyAlignment="1">
      <alignment horizontal="center" vertical="center"/>
    </xf>
    <xf numFmtId="1" fontId="0" fillId="0" borderId="14" xfId="0" applyNumberFormat="1" applyBorder="1"/>
    <xf numFmtId="0" fontId="2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1" fontId="4" fillId="0" borderId="11" xfId="0" applyNumberFormat="1" applyFont="1" applyBorder="1"/>
    <xf numFmtId="2" fontId="0" fillId="0" borderId="11" xfId="0" applyNumberFormat="1" applyBorder="1"/>
    <xf numFmtId="3" fontId="0" fillId="0" borderId="11" xfId="0" applyNumberFormat="1" applyBorder="1"/>
    <xf numFmtId="4" fontId="0" fillId="0" borderId="11" xfId="0" applyNumberFormat="1" applyBorder="1"/>
    <xf numFmtId="4" fontId="6" fillId="0" borderId="1" xfId="0" applyNumberFormat="1" applyFont="1" applyBorder="1"/>
    <xf numFmtId="3" fontId="0" fillId="0" borderId="10" xfId="0" applyNumberFormat="1" applyBorder="1"/>
    <xf numFmtId="1" fontId="0" fillId="0" borderId="1" xfId="0" applyNumberFormat="1" applyBorder="1" applyAlignment="1">
      <alignment horizontal="center"/>
    </xf>
    <xf numFmtId="0" fontId="8" fillId="0" borderId="10" xfId="0" applyFont="1" applyBorder="1"/>
    <xf numFmtId="0" fontId="9" fillId="0" borderId="11" xfId="0" applyFont="1" applyBorder="1"/>
    <xf numFmtId="9" fontId="0" fillId="0" borderId="10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4" fontId="0" fillId="0" borderId="2" xfId="2" applyFont="1" applyBorder="1" applyAlignment="1">
      <alignment horizontal="left" vertical="center"/>
    </xf>
    <xf numFmtId="44" fontId="0" fillId="0" borderId="3" xfId="2" applyFont="1" applyBorder="1"/>
    <xf numFmtId="44" fontId="0" fillId="0" borderId="0" xfId="2" applyFont="1" applyBorder="1"/>
    <xf numFmtId="44" fontId="0" fillId="0" borderId="7" xfId="2" applyFont="1" applyBorder="1"/>
    <xf numFmtId="44" fontId="0" fillId="0" borderId="8" xfId="2" applyFont="1" applyBorder="1"/>
    <xf numFmtId="2" fontId="0" fillId="0" borderId="9" xfId="0" applyNumberFormat="1" applyBorder="1"/>
    <xf numFmtId="44" fontId="0" fillId="0" borderId="2" xfId="2" applyFont="1" applyBorder="1"/>
    <xf numFmtId="2" fontId="0" fillId="0" borderId="4" xfId="0" applyNumberFormat="1" applyBorder="1"/>
    <xf numFmtId="44" fontId="0" fillId="0" borderId="4" xfId="2" applyFont="1" applyBorder="1"/>
    <xf numFmtId="44" fontId="0" fillId="0" borderId="9" xfId="2" applyFont="1" applyBorder="1"/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2" fontId="11" fillId="0" borderId="9" xfId="0" applyNumberFormat="1" applyFont="1" applyBorder="1"/>
    <xf numFmtId="3" fontId="12" fillId="0" borderId="11" xfId="0" applyNumberFormat="1" applyFont="1" applyBorder="1"/>
    <xf numFmtId="3" fontId="13" fillId="0" borderId="11" xfId="0" applyNumberFormat="1" applyFont="1" applyBorder="1"/>
    <xf numFmtId="3" fontId="8" fillId="0" borderId="12" xfId="0" applyNumberFormat="1" applyFont="1" applyBorder="1"/>
    <xf numFmtId="0" fontId="5" fillId="0" borderId="0" xfId="0" applyFont="1" applyBorder="1" applyAlignment="1">
      <alignment horizontal="center" vertical="center" textRotation="90"/>
    </xf>
    <xf numFmtId="1" fontId="0" fillId="0" borderId="0" xfId="0" applyNumberFormat="1" applyBorder="1" applyAlignment="1">
      <alignment horizontal="center"/>
    </xf>
    <xf numFmtId="3" fontId="0" fillId="0" borderId="3" xfId="0" applyNumberFormat="1" applyBorder="1"/>
    <xf numFmtId="44" fontId="0" fillId="0" borderId="0" xfId="2" applyFont="1" applyBorder="1" applyAlignment="1">
      <alignment horizontal="left" vertical="center"/>
    </xf>
    <xf numFmtId="44" fontId="0" fillId="0" borderId="7" xfId="2" applyFont="1" applyBorder="1" applyAlignment="1">
      <alignment horizontal="left" vertical="center"/>
    </xf>
    <xf numFmtId="1" fontId="0" fillId="0" borderId="10" xfId="0" applyNumberFormat="1" applyBorder="1"/>
    <xf numFmtId="0" fontId="14" fillId="0" borderId="0" xfId="0" applyFont="1"/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4" fillId="0" borderId="11" xfId="0" applyNumberFormat="1" applyFont="1" applyBorder="1"/>
    <xf numFmtId="0" fontId="14" fillId="0" borderId="11" xfId="0" applyFont="1" applyBorder="1"/>
    <xf numFmtId="164" fontId="14" fillId="0" borderId="11" xfId="0" applyNumberFormat="1" applyFont="1" applyBorder="1"/>
    <xf numFmtId="0" fontId="14" fillId="0" borderId="12" xfId="0" applyFont="1" applyBorder="1"/>
    <xf numFmtId="3" fontId="5" fillId="0" borderId="12" xfId="0" applyNumberFormat="1" applyFont="1" applyBorder="1"/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14" fillId="0" borderId="3" xfId="1" applyNumberFormat="1" applyFont="1" applyBorder="1"/>
    <xf numFmtId="10" fontId="14" fillId="0" borderId="8" xfId="0" applyNumberFormat="1" applyFont="1" applyBorder="1"/>
    <xf numFmtId="9" fontId="14" fillId="0" borderId="11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0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88"/>
    </xf>
    <xf numFmtId="0" fontId="5" fillId="0" borderId="11" xfId="0" applyFont="1" applyBorder="1" applyAlignment="1">
      <alignment horizontal="center" vertical="center" textRotation="88"/>
    </xf>
    <xf numFmtId="0" fontId="5" fillId="0" borderId="12" xfId="0" applyFont="1" applyBorder="1" applyAlignment="1">
      <alignment horizontal="center" vertical="center" textRotation="88"/>
    </xf>
    <xf numFmtId="0" fontId="14" fillId="0" borderId="1" xfId="0" applyFont="1" applyBorder="1"/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7150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Batteriekapazität!$D$7:$O$7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Batteriekapazität!$D$11:$O$11</c:f>
              <c:numCache>
                <c:formatCode>#,##0</c:formatCode>
                <c:ptCount val="12"/>
                <c:pt idx="0">
                  <c:v>343.2</c:v>
                </c:pt>
                <c:pt idx="1">
                  <c:v>436.8</c:v>
                </c:pt>
                <c:pt idx="2">
                  <c:v>748.8</c:v>
                </c:pt>
                <c:pt idx="3">
                  <c:v>1206.4000000000001</c:v>
                </c:pt>
                <c:pt idx="4">
                  <c:v>1341.6000000000001</c:v>
                </c:pt>
                <c:pt idx="5">
                  <c:v>1393.6000000000001</c:v>
                </c:pt>
                <c:pt idx="6">
                  <c:v>1404</c:v>
                </c:pt>
                <c:pt idx="7">
                  <c:v>1196</c:v>
                </c:pt>
                <c:pt idx="8">
                  <c:v>988</c:v>
                </c:pt>
                <c:pt idx="9">
                  <c:v>748.8</c:v>
                </c:pt>
                <c:pt idx="10">
                  <c:v>353.6</c:v>
                </c:pt>
                <c:pt idx="11">
                  <c:v>239.2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9-465D-A835-64A0F946D08C}"/>
            </c:ext>
          </c:extLst>
        </c:ser>
        <c:ser>
          <c:idx val="1"/>
          <c:order val="1"/>
          <c:spPr>
            <a:ln w="57150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Batteriekapazität!$D$7:$O$7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Batteriekapazität!$D$12:$O$12</c:f>
              <c:numCache>
                <c:formatCode>0</c:formatCode>
                <c:ptCount val="12"/>
                <c:pt idx="0">
                  <c:v>372.8</c:v>
                </c:pt>
                <c:pt idx="1">
                  <c:v>342.8</c:v>
                </c:pt>
                <c:pt idx="2">
                  <c:v>356.8</c:v>
                </c:pt>
                <c:pt idx="3">
                  <c:v>322.40000000000003</c:v>
                </c:pt>
                <c:pt idx="4">
                  <c:v>313.2</c:v>
                </c:pt>
                <c:pt idx="5">
                  <c:v>302.39999999999998</c:v>
                </c:pt>
                <c:pt idx="6">
                  <c:v>310.8</c:v>
                </c:pt>
                <c:pt idx="7">
                  <c:v>304.39999999999998</c:v>
                </c:pt>
                <c:pt idx="8">
                  <c:v>316.8</c:v>
                </c:pt>
                <c:pt idx="9">
                  <c:v>340.8</c:v>
                </c:pt>
                <c:pt idx="10">
                  <c:v>355.2</c:v>
                </c:pt>
                <c:pt idx="11">
                  <c:v>361.59999999999997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9-465D-A835-64A0F946D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19182192"/>
        <c:axId val="651021736"/>
      </c:lineChart>
      <c:catAx>
        <c:axId val="319182192"/>
        <c:scaling>
          <c:orientation val="minMax"/>
        </c:scaling>
        <c:delete val="0"/>
        <c:axPos val="b"/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1021736"/>
        <c:crosses val="autoZero"/>
        <c:auto val="1"/>
        <c:lblAlgn val="ctr"/>
        <c:lblOffset val="100"/>
        <c:noMultiLvlLbl val="0"/>
      </c:catAx>
      <c:valAx>
        <c:axId val="65102173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KWH / Monat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1821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7697</xdr:colOff>
      <xdr:row>16</xdr:row>
      <xdr:rowOff>15394</xdr:rowOff>
    </xdr:from>
    <xdr:to>
      <xdr:col>16</xdr:col>
      <xdr:colOff>0</xdr:colOff>
      <xdr:row>34</xdr:row>
      <xdr:rowOff>7697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EAC9B81-22C5-43F9-98C6-9E853918F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C881-576A-48DA-941A-2002A5617297}">
  <dimension ref="A1:R41"/>
  <sheetViews>
    <sheetView tabSelected="1" topLeftCell="A31" zoomScale="91" zoomScaleNormal="91" workbookViewId="0">
      <selection activeCell="O40" sqref="O40"/>
    </sheetView>
  </sheetViews>
  <sheetFormatPr baseColWidth="10" defaultRowHeight="14.4" x14ac:dyDescent="0.3"/>
  <cols>
    <col min="1" max="1" width="4.21875" customWidth="1"/>
    <col min="2" max="2" width="23.21875" customWidth="1"/>
    <col min="3" max="3" width="10.77734375" style="11" customWidth="1"/>
    <col min="4" max="4" width="8.109375" customWidth="1"/>
    <col min="5" max="5" width="6.109375" customWidth="1"/>
    <col min="6" max="15" width="6.5546875" customWidth="1"/>
    <col min="16" max="16" width="7.5546875" style="1" customWidth="1"/>
  </cols>
  <sheetData>
    <row r="1" spans="1:18" ht="18" x14ac:dyDescent="0.3">
      <c r="A1" s="29" t="s">
        <v>0</v>
      </c>
      <c r="B1" s="29"/>
      <c r="C1" s="40"/>
      <c r="M1" s="83" t="s">
        <v>43</v>
      </c>
    </row>
    <row r="2" spans="1:18" ht="15" thickBot="1" x14ac:dyDescent="0.35"/>
    <row r="3" spans="1:18" ht="14.4" customHeight="1" x14ac:dyDescent="0.3">
      <c r="A3" s="104" t="s">
        <v>43</v>
      </c>
      <c r="B3" s="15" t="s">
        <v>55</v>
      </c>
      <c r="C3" s="31" t="s">
        <v>20</v>
      </c>
      <c r="D3" s="84">
        <v>13</v>
      </c>
      <c r="E3" s="106" t="s">
        <v>48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8"/>
    </row>
    <row r="4" spans="1:18" ht="14.4" customHeight="1" x14ac:dyDescent="0.3">
      <c r="A4" s="105"/>
      <c r="B4" s="16" t="s">
        <v>23</v>
      </c>
      <c r="C4" s="32" t="s">
        <v>24</v>
      </c>
      <c r="D4" s="85">
        <v>800</v>
      </c>
      <c r="E4" s="109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</row>
    <row r="5" spans="1:18" ht="15" customHeight="1" x14ac:dyDescent="0.3">
      <c r="A5" s="105"/>
      <c r="B5" s="16" t="s">
        <v>46</v>
      </c>
      <c r="C5" s="32" t="s">
        <v>21</v>
      </c>
      <c r="D5" s="85">
        <f>D3*D4</f>
        <v>10400</v>
      </c>
      <c r="E5" s="109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1"/>
    </row>
    <row r="6" spans="1:18" ht="15" thickBot="1" x14ac:dyDescent="0.35">
      <c r="A6" s="105"/>
      <c r="B6" s="37" t="s">
        <v>47</v>
      </c>
      <c r="C6" s="33" t="s">
        <v>21</v>
      </c>
      <c r="D6" s="86">
        <v>4000</v>
      </c>
      <c r="E6" s="112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8" ht="15" thickBot="1" x14ac:dyDescent="0.35">
      <c r="A7" s="102"/>
      <c r="B7" s="12" t="s">
        <v>3</v>
      </c>
      <c r="C7" s="36"/>
      <c r="D7" s="30" t="s">
        <v>1</v>
      </c>
      <c r="E7" s="19" t="s">
        <v>2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14</v>
      </c>
      <c r="P7" s="28" t="s">
        <v>16</v>
      </c>
    </row>
    <row r="8" spans="1:18" x14ac:dyDescent="0.3">
      <c r="A8" s="102"/>
      <c r="B8" s="5" t="s">
        <v>4</v>
      </c>
      <c r="C8" s="34" t="s">
        <v>19</v>
      </c>
      <c r="D8" s="95">
        <v>3.3000000000000002E-2</v>
      </c>
      <c r="E8" s="95">
        <v>4.2000000000000003E-2</v>
      </c>
      <c r="F8" s="95">
        <v>7.1999999999999995E-2</v>
      </c>
      <c r="G8" s="95">
        <v>0.11600000000000001</v>
      </c>
      <c r="H8" s="95">
        <v>0.129</v>
      </c>
      <c r="I8" s="95">
        <v>0.13400000000000001</v>
      </c>
      <c r="J8" s="95">
        <v>0.13500000000000001</v>
      </c>
      <c r="K8" s="95">
        <v>0.115</v>
      </c>
      <c r="L8" s="95">
        <v>9.5000000000000001E-2</v>
      </c>
      <c r="M8" s="95">
        <v>7.1999999999999995E-2</v>
      </c>
      <c r="N8" s="95">
        <v>3.4000000000000002E-2</v>
      </c>
      <c r="O8" s="95">
        <v>2.3E-2</v>
      </c>
      <c r="P8" s="52">
        <f>SUM(D8:O8)</f>
        <v>1</v>
      </c>
    </row>
    <row r="9" spans="1:18" ht="15" thickBot="1" x14ac:dyDescent="0.35">
      <c r="A9" s="103"/>
      <c r="B9" s="12" t="s">
        <v>15</v>
      </c>
      <c r="C9" s="36" t="s">
        <v>19</v>
      </c>
      <c r="D9" s="96">
        <v>9.3200000000000005E-2</v>
      </c>
      <c r="E9" s="96">
        <v>8.5699999999999998E-2</v>
      </c>
      <c r="F9" s="96">
        <v>8.9200000000000002E-2</v>
      </c>
      <c r="G9" s="96">
        <v>8.0600000000000005E-2</v>
      </c>
      <c r="H9" s="96">
        <v>7.8299999999999995E-2</v>
      </c>
      <c r="I9" s="96">
        <v>7.5600000000000001E-2</v>
      </c>
      <c r="J9" s="96">
        <v>7.7700000000000005E-2</v>
      </c>
      <c r="K9" s="96">
        <v>7.6100000000000001E-2</v>
      </c>
      <c r="L9" s="96">
        <v>7.9200000000000007E-2</v>
      </c>
      <c r="M9" s="96">
        <v>8.5199999999999998E-2</v>
      </c>
      <c r="N9" s="96">
        <v>8.8800000000000004E-2</v>
      </c>
      <c r="O9" s="96">
        <v>9.0399999999999994E-2</v>
      </c>
      <c r="P9" s="53">
        <f>SUM(D9:O9)</f>
        <v>1</v>
      </c>
    </row>
    <row r="10" spans="1:18" ht="15" thickBot="1" x14ac:dyDescent="0.35">
      <c r="O10" s="3"/>
      <c r="P10" s="54"/>
      <c r="Q10" s="3"/>
    </row>
    <row r="11" spans="1:18" ht="14.4" customHeight="1" x14ac:dyDescent="0.3">
      <c r="A11" s="101" t="s">
        <v>42</v>
      </c>
      <c r="B11" s="50" t="s">
        <v>4</v>
      </c>
      <c r="C11" s="34" t="s">
        <v>22</v>
      </c>
      <c r="D11" s="79">
        <f>$D$5*D8</f>
        <v>343.2</v>
      </c>
      <c r="E11" s="79">
        <f t="shared" ref="E11:O11" si="0">$D$5*E8</f>
        <v>436.8</v>
      </c>
      <c r="F11" s="79">
        <f t="shared" si="0"/>
        <v>748.8</v>
      </c>
      <c r="G11" s="79">
        <f t="shared" si="0"/>
        <v>1206.4000000000001</v>
      </c>
      <c r="H11" s="79">
        <f t="shared" si="0"/>
        <v>1341.6000000000001</v>
      </c>
      <c r="I11" s="79">
        <f t="shared" si="0"/>
        <v>1393.6000000000001</v>
      </c>
      <c r="J11" s="79">
        <f t="shared" si="0"/>
        <v>1404</v>
      </c>
      <c r="K11" s="79">
        <f t="shared" si="0"/>
        <v>1196</v>
      </c>
      <c r="L11" s="79">
        <f t="shared" si="0"/>
        <v>988</v>
      </c>
      <c r="M11" s="79">
        <f t="shared" si="0"/>
        <v>748.8</v>
      </c>
      <c r="N11" s="79">
        <f t="shared" si="0"/>
        <v>353.6</v>
      </c>
      <c r="O11" s="79">
        <f t="shared" si="0"/>
        <v>239.2</v>
      </c>
      <c r="P11" s="55">
        <f>SUM(D11:O11)</f>
        <v>10400.000000000002</v>
      </c>
    </row>
    <row r="12" spans="1:18" ht="15" thickBot="1" x14ac:dyDescent="0.35">
      <c r="A12" s="102"/>
      <c r="B12" s="51" t="s">
        <v>15</v>
      </c>
      <c r="C12" s="35" t="s">
        <v>22</v>
      </c>
      <c r="D12" s="13">
        <f>$D$6*D9</f>
        <v>372.8</v>
      </c>
      <c r="E12" s="13">
        <f t="shared" ref="E12:O12" si="1">$D$6*E9</f>
        <v>342.8</v>
      </c>
      <c r="F12" s="13">
        <f t="shared" si="1"/>
        <v>356.8</v>
      </c>
      <c r="G12" s="13">
        <f t="shared" si="1"/>
        <v>322.40000000000003</v>
      </c>
      <c r="H12" s="13">
        <f t="shared" si="1"/>
        <v>313.2</v>
      </c>
      <c r="I12" s="13">
        <f t="shared" si="1"/>
        <v>302.39999999999998</v>
      </c>
      <c r="J12" s="13">
        <f t="shared" si="1"/>
        <v>310.8</v>
      </c>
      <c r="K12" s="13">
        <f t="shared" si="1"/>
        <v>304.39999999999998</v>
      </c>
      <c r="L12" s="13">
        <f t="shared" si="1"/>
        <v>316.8</v>
      </c>
      <c r="M12" s="13">
        <f t="shared" si="1"/>
        <v>340.8</v>
      </c>
      <c r="N12" s="13">
        <f t="shared" si="1"/>
        <v>355.2</v>
      </c>
      <c r="O12" s="13">
        <f t="shared" si="1"/>
        <v>361.59999999999997</v>
      </c>
      <c r="P12" s="56">
        <f>SUM(D12:O12)</f>
        <v>4000.0000000000005</v>
      </c>
    </row>
    <row r="13" spans="1:18" ht="15" thickBot="1" x14ac:dyDescent="0.35">
      <c r="A13" s="102"/>
      <c r="B13" s="17" t="s">
        <v>25</v>
      </c>
      <c r="C13" s="25" t="s">
        <v>22</v>
      </c>
      <c r="D13" s="39">
        <f>D11-D12</f>
        <v>-29.600000000000023</v>
      </c>
      <c r="E13" s="39">
        <f t="shared" ref="E13:O13" si="2">E11-E12</f>
        <v>94</v>
      </c>
      <c r="F13" s="39">
        <f t="shared" si="2"/>
        <v>391.99999999999994</v>
      </c>
      <c r="G13" s="39">
        <f t="shared" si="2"/>
        <v>884</v>
      </c>
      <c r="H13" s="39">
        <f t="shared" si="2"/>
        <v>1028.4000000000001</v>
      </c>
      <c r="I13" s="39">
        <f t="shared" si="2"/>
        <v>1091.2000000000003</v>
      </c>
      <c r="J13" s="39">
        <f t="shared" si="2"/>
        <v>1093.2</v>
      </c>
      <c r="K13" s="39">
        <f t="shared" si="2"/>
        <v>891.6</v>
      </c>
      <c r="L13" s="39">
        <f t="shared" si="2"/>
        <v>671.2</v>
      </c>
      <c r="M13" s="39">
        <f t="shared" si="2"/>
        <v>407.99999999999994</v>
      </c>
      <c r="N13" s="39">
        <f t="shared" si="2"/>
        <v>-1.5999999999999659</v>
      </c>
      <c r="O13" s="39">
        <f t="shared" si="2"/>
        <v>-122.39999999999998</v>
      </c>
      <c r="P13" s="28">
        <f>P11-P12</f>
        <v>6400.0000000000018</v>
      </c>
    </row>
    <row r="14" spans="1:18" ht="24" customHeight="1" thickBot="1" x14ac:dyDescent="0.35">
      <c r="A14" s="102"/>
      <c r="B14" s="26" t="s">
        <v>26</v>
      </c>
      <c r="C14" s="25" t="s">
        <v>21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8">
        <f>(SUMIF(D13:O13,"&gt;-0")-P13)/Stromerzeugungskosten!D6</f>
        <v>170.66666666666504</v>
      </c>
      <c r="R14" s="57"/>
    </row>
    <row r="15" spans="1:18" ht="15" thickBot="1" x14ac:dyDescent="0.35">
      <c r="A15" s="103"/>
      <c r="B15" s="9" t="s">
        <v>50</v>
      </c>
      <c r="C15" s="25" t="s">
        <v>51</v>
      </c>
      <c r="D15" s="118">
        <v>14</v>
      </c>
      <c r="E15" s="14"/>
      <c r="F15" s="14"/>
      <c r="G15" s="14"/>
      <c r="H15" s="14"/>
      <c r="I15" s="14"/>
      <c r="J15" s="14"/>
      <c r="K15" s="99" t="s">
        <v>52</v>
      </c>
      <c r="L15" s="99"/>
      <c r="M15" s="99"/>
      <c r="N15" s="99"/>
      <c r="O15" s="100"/>
      <c r="P15" s="49">
        <f>D12/31*D15</f>
        <v>168.36129032258063</v>
      </c>
    </row>
    <row r="16" spans="1:18" x14ac:dyDescent="0.3">
      <c r="A16" s="77"/>
      <c r="B16" s="3"/>
      <c r="C16" s="68"/>
      <c r="D16" s="3"/>
      <c r="E16" s="3"/>
      <c r="F16" s="3"/>
      <c r="G16" s="3"/>
      <c r="H16" s="3"/>
      <c r="I16" s="3"/>
      <c r="J16" s="3"/>
      <c r="K16" s="4"/>
      <c r="L16" s="4"/>
      <c r="M16" s="4"/>
      <c r="N16" s="4"/>
      <c r="O16" s="4"/>
      <c r="P16" s="78"/>
    </row>
    <row r="17" spans="1:16" x14ac:dyDescent="0.3">
      <c r="A17" s="77"/>
      <c r="B17" s="3"/>
      <c r="C17" s="68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4"/>
      <c r="P17" s="78"/>
    </row>
    <row r="18" spans="1:16" x14ac:dyDescent="0.3">
      <c r="A18" s="77"/>
      <c r="B18" s="3"/>
      <c r="C18" s="68"/>
      <c r="D18" s="3"/>
      <c r="E18" s="3"/>
      <c r="F18" s="3"/>
      <c r="G18" s="3"/>
      <c r="H18" s="3"/>
      <c r="I18" s="3"/>
      <c r="J18" s="3"/>
      <c r="K18" s="4"/>
      <c r="L18" s="4"/>
      <c r="M18" s="4"/>
      <c r="N18" s="4"/>
      <c r="O18" s="4"/>
      <c r="P18" s="78"/>
    </row>
    <row r="19" spans="1:16" x14ac:dyDescent="0.3">
      <c r="A19" s="77"/>
      <c r="B19" s="3"/>
      <c r="C19" s="68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4"/>
      <c r="P19" s="78"/>
    </row>
    <row r="20" spans="1:16" x14ac:dyDescent="0.3">
      <c r="A20" s="77"/>
      <c r="B20" s="3"/>
      <c r="C20" s="68"/>
      <c r="D20" s="3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78"/>
    </row>
    <row r="21" spans="1:16" x14ac:dyDescent="0.3">
      <c r="A21" s="77"/>
      <c r="B21" s="3"/>
      <c r="C21" s="68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4"/>
      <c r="P21" s="78"/>
    </row>
    <row r="22" spans="1:16" x14ac:dyDescent="0.3">
      <c r="A22" s="77"/>
      <c r="B22" s="3"/>
      <c r="C22" s="68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4"/>
      <c r="P22" s="78"/>
    </row>
    <row r="23" spans="1:16" x14ac:dyDescent="0.3">
      <c r="A23" s="77"/>
      <c r="B23" s="3"/>
      <c r="C23" s="68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4"/>
      <c r="P23" s="78"/>
    </row>
    <row r="24" spans="1:16" x14ac:dyDescent="0.3">
      <c r="A24" s="77"/>
      <c r="B24" s="3"/>
      <c r="C24" s="68"/>
      <c r="D24" s="3"/>
      <c r="E24" s="3"/>
      <c r="F24" s="3"/>
      <c r="G24" s="3"/>
      <c r="H24" s="3"/>
      <c r="I24" s="3"/>
      <c r="J24" s="3"/>
      <c r="K24" s="4"/>
      <c r="L24" s="4"/>
      <c r="M24" s="4"/>
      <c r="N24" s="4"/>
      <c r="O24" s="4"/>
      <c r="P24" s="78"/>
    </row>
    <row r="25" spans="1:16" x14ac:dyDescent="0.3">
      <c r="A25" s="77"/>
      <c r="B25" s="3"/>
      <c r="C25" s="68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4"/>
      <c r="P25" s="78"/>
    </row>
    <row r="26" spans="1:16" x14ac:dyDescent="0.3">
      <c r="A26" s="77"/>
      <c r="B26" s="3"/>
      <c r="C26" s="68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4"/>
      <c r="P26" s="78"/>
    </row>
    <row r="27" spans="1:16" x14ac:dyDescent="0.3">
      <c r="A27" s="77"/>
      <c r="B27" s="3"/>
      <c r="C27" s="68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4"/>
      <c r="P27" s="78"/>
    </row>
    <row r="28" spans="1:16" x14ac:dyDescent="0.3">
      <c r="A28" s="77"/>
      <c r="B28" s="3"/>
      <c r="C28" s="68"/>
      <c r="D28" s="3"/>
      <c r="E28" s="3"/>
      <c r="F28" s="3"/>
      <c r="G28" s="3"/>
      <c r="H28" s="3"/>
      <c r="I28" s="3"/>
      <c r="J28" s="3"/>
      <c r="K28" s="4"/>
      <c r="L28" s="4"/>
      <c r="M28" s="4"/>
      <c r="N28" s="4"/>
      <c r="O28" s="4"/>
      <c r="P28" s="78"/>
    </row>
    <row r="29" spans="1:16" x14ac:dyDescent="0.3">
      <c r="A29" s="77"/>
      <c r="B29" s="3"/>
      <c r="C29" s="68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4"/>
      <c r="P29" s="78"/>
    </row>
    <row r="30" spans="1:16" x14ac:dyDescent="0.3">
      <c r="A30" s="77"/>
      <c r="B30" s="3"/>
      <c r="C30" s="68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4"/>
      <c r="P30" s="78"/>
    </row>
    <row r="31" spans="1:16" x14ac:dyDescent="0.3">
      <c r="A31" s="77"/>
      <c r="B31" s="3"/>
      <c r="C31" s="68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4"/>
      <c r="P31" s="78"/>
    </row>
    <row r="32" spans="1:16" x14ac:dyDescent="0.3">
      <c r="A32" s="77"/>
      <c r="B32" s="3"/>
      <c r="C32" s="68"/>
      <c r="D32" s="3"/>
      <c r="E32" s="3"/>
      <c r="F32" s="3"/>
      <c r="G32" s="3"/>
      <c r="H32" s="3"/>
      <c r="I32" s="3"/>
      <c r="J32" s="3"/>
      <c r="K32" s="4"/>
      <c r="L32" s="4"/>
      <c r="M32" s="4"/>
      <c r="N32" s="4"/>
      <c r="O32" s="4"/>
      <c r="P32" s="78"/>
    </row>
    <row r="33" spans="1:16" x14ac:dyDescent="0.3">
      <c r="A33" s="77"/>
      <c r="B33" s="3"/>
      <c r="C33" s="68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4"/>
      <c r="P33" s="78"/>
    </row>
    <row r="34" spans="1:16" x14ac:dyDescent="0.3">
      <c r="A34" s="77"/>
      <c r="B34" s="3"/>
      <c r="C34" s="68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4"/>
      <c r="P34" s="78"/>
    </row>
    <row r="35" spans="1:16" ht="15" thickBot="1" x14ac:dyDescent="0.35"/>
    <row r="36" spans="1:16" ht="15" customHeight="1" x14ac:dyDescent="0.3">
      <c r="B36" s="15" t="s">
        <v>55</v>
      </c>
      <c r="C36" s="69" t="s">
        <v>20</v>
      </c>
      <c r="D36" s="48">
        <f>D3</f>
        <v>13</v>
      </c>
      <c r="F36" s="98" t="s">
        <v>56</v>
      </c>
      <c r="G36" s="98"/>
      <c r="H36" s="98"/>
      <c r="J36" s="58" t="s">
        <v>26</v>
      </c>
      <c r="K36" s="59"/>
      <c r="L36" s="59"/>
      <c r="M36" s="59"/>
      <c r="N36" s="59"/>
      <c r="O36" s="92" t="s">
        <v>21</v>
      </c>
      <c r="P36" s="82">
        <f>P14</f>
        <v>170.66666666666504</v>
      </c>
    </row>
    <row r="37" spans="1:16" ht="15" thickBot="1" x14ac:dyDescent="0.35">
      <c r="B37" s="16" t="s">
        <v>23</v>
      </c>
      <c r="C37" s="68" t="s">
        <v>24</v>
      </c>
      <c r="D37" s="74">
        <f>D4</f>
        <v>800</v>
      </c>
      <c r="F37" s="98"/>
      <c r="G37" s="98"/>
      <c r="H37" s="98"/>
      <c r="J37" s="81" t="s">
        <v>58</v>
      </c>
      <c r="K37" s="62"/>
      <c r="L37" s="62"/>
      <c r="M37" s="62"/>
      <c r="N37" s="62"/>
      <c r="O37" s="93" t="s">
        <v>29</v>
      </c>
      <c r="P37" s="91">
        <f>Stromerzeugungskosten!D16</f>
        <v>68266.666666666017</v>
      </c>
    </row>
    <row r="38" spans="1:16" ht="15" customHeight="1" thickBot="1" x14ac:dyDescent="0.35">
      <c r="B38" s="16" t="s">
        <v>46</v>
      </c>
      <c r="C38" s="68" t="s">
        <v>21</v>
      </c>
      <c r="D38" s="75">
        <f>D5</f>
        <v>10400</v>
      </c>
      <c r="F38" s="98"/>
      <c r="G38" s="98"/>
      <c r="H38" s="98"/>
      <c r="J38" s="80"/>
      <c r="K38" s="60"/>
      <c r="L38" s="60"/>
      <c r="M38" s="60"/>
      <c r="N38" s="60"/>
      <c r="O38" s="94"/>
      <c r="P38" s="13"/>
    </row>
    <row r="39" spans="1:16" ht="15" thickBot="1" x14ac:dyDescent="0.35">
      <c r="B39" s="37" t="s">
        <v>47</v>
      </c>
      <c r="C39" s="30" t="s">
        <v>21</v>
      </c>
      <c r="D39" s="76">
        <f>D6</f>
        <v>4000</v>
      </c>
      <c r="F39" s="71"/>
      <c r="G39" s="72">
        <f>P15</f>
        <v>168.36129032258063</v>
      </c>
      <c r="H39" s="71"/>
      <c r="J39" s="64" t="s">
        <v>53</v>
      </c>
      <c r="K39" s="59"/>
      <c r="L39" s="59"/>
      <c r="M39" s="59"/>
      <c r="N39" s="66"/>
      <c r="O39" s="92" t="s">
        <v>38</v>
      </c>
      <c r="P39" s="65">
        <f>Stromerzeugungskosten!D15</f>
        <v>0.22750000000000001</v>
      </c>
    </row>
    <row r="40" spans="1:16" ht="15" thickBot="1" x14ac:dyDescent="0.35">
      <c r="F40" s="70"/>
      <c r="G40" s="70"/>
      <c r="H40" s="70"/>
      <c r="J40" s="61" t="s">
        <v>54</v>
      </c>
      <c r="K40" s="62"/>
      <c r="L40" s="62"/>
      <c r="M40" s="62"/>
      <c r="N40" s="67"/>
      <c r="O40" s="93" t="s">
        <v>38</v>
      </c>
      <c r="P40" s="63">
        <f>Stromerzeugungskosten!D17</f>
        <v>1.7407999999999832</v>
      </c>
    </row>
    <row r="41" spans="1:16" ht="18.600000000000001" thickBot="1" x14ac:dyDescent="0.4">
      <c r="J41" s="61" t="s">
        <v>16</v>
      </c>
      <c r="K41" s="62"/>
      <c r="L41" s="62"/>
      <c r="M41" s="62"/>
      <c r="N41" s="67"/>
      <c r="O41" s="93" t="s">
        <v>38</v>
      </c>
      <c r="P41" s="73">
        <f>Stromerzeugungskosten!D18</f>
        <v>1.9682999999999833</v>
      </c>
    </row>
  </sheetData>
  <sheetProtection sheet="1" objects="1" scenarios="1"/>
  <protectedRanges>
    <protectedRange sqref="D3:D6 D8:O9 D15" name="Bereich3"/>
    <protectedRange sqref="D3:D6 D8:O9 D15" name="Bereich1"/>
    <protectedRange sqref="D3:D6 D8:O9 D15" name="Bereich2"/>
  </protectedRanges>
  <mergeCells count="5">
    <mergeCell ref="F36:H38"/>
    <mergeCell ref="K15:O15"/>
    <mergeCell ref="A11:A15"/>
    <mergeCell ref="A3:A9"/>
    <mergeCell ref="E3:P6"/>
  </mergeCells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rightToLeft="1" xr2:uid="{07A3D120-170A-4F2E-ACC5-F9F6F0C1BD2A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Batteriekapazität!D13:D15</xm:f>
              <xm:sqref>D35</xm:sqref>
            </x14:sparkline>
            <x14:sparkline>
              <xm:f>Batteriekapazität!E13:E15</xm:f>
              <xm:sqref>E35</xm:sqref>
            </x14:sparkline>
            <x14:sparkline>
              <xm:f>Batteriekapazität!F13:F15</xm:f>
              <xm:sqref>F35</xm:sqref>
            </x14:sparkline>
            <x14:sparkline>
              <xm:f>Batteriekapazität!G13:G15</xm:f>
              <xm:sqref>G35</xm:sqref>
            </x14:sparkline>
            <x14:sparkline>
              <xm:f>Batteriekapazität!H13:H15</xm:f>
              <xm:sqref>H35</xm:sqref>
            </x14:sparkline>
            <x14:sparkline>
              <xm:f>Batteriekapazität!I13:I15</xm:f>
              <xm:sqref>I35</xm:sqref>
            </x14:sparkline>
            <x14:sparkline>
              <xm:f>Batteriekapazität!J13:J15</xm:f>
              <xm:sqref>J35</xm:sqref>
            </x14:sparkline>
            <x14:sparkline>
              <xm:f>Batteriekapazität!K13:K15</xm:f>
              <xm:sqref>K35</xm:sqref>
            </x14:sparkline>
            <x14:sparkline>
              <xm:f>Batteriekapazität!L13:L15</xm:f>
              <xm:sqref>L35</xm:sqref>
            </x14:sparkline>
            <x14:sparkline>
              <xm:f>Batteriekapazität!M13:M15</xm:f>
              <xm:sqref>M35</xm:sqref>
            </x14:sparkline>
            <x14:sparkline>
              <xm:f>Batteriekapazität!N13:N15</xm:f>
              <xm:sqref>N35</xm:sqref>
            </x14:sparkline>
            <x14:sparkline>
              <xm:f>Batteriekapazität!O13:O15</xm:f>
              <xm:sqref>O35</xm:sqref>
            </x14:sparkline>
            <x14:sparkline>
              <xm:f>Batteriekapazität!D14:D15</xm:f>
              <xm:sqref>D36</xm:sqref>
            </x14:sparkline>
            <x14:sparkline>
              <xm:f>Batteriekapazität!E14:E15</xm:f>
              <xm:sqref>E36</xm:sqref>
            </x14:sparkline>
            <x14:sparkline>
              <xm:f>Batteriekapazität!I14:I15</xm:f>
              <xm:sqref>I36</xm:sqref>
            </x14:sparkline>
            <x14:sparkline>
              <xm:f>Batteriekapazität!K14:K15</xm:f>
              <xm:sqref>K36</xm:sqref>
            </x14:sparkline>
            <x14:sparkline>
              <xm:f>Batteriekapazität!K15:K16</xm:f>
              <xm:sqref>K37</xm:sqref>
            </x14:sparkline>
            <x14:sparkline>
              <xm:f>Batteriekapazität!K16:K17</xm:f>
              <xm:sqref>K38</xm:sqref>
            </x14:sparkline>
            <x14:sparkline>
              <xm:f>Batteriekapazität!D15:D15</xm:f>
              <xm:sqref>D37</xm:sqref>
            </x14:sparkline>
            <x14:sparkline>
              <xm:f>Batteriekapazität!E15:E15</xm:f>
              <xm:sqref>E37</xm:sqref>
            </x14:sparkline>
            <x14:sparkline>
              <xm:f>Batteriekapazität!I15:I15</xm:f>
              <xm:sqref>I37</xm:sqref>
            </x14:sparkline>
            <x14:sparkline>
              <xm:sqref>K39</xm:sqref>
            </x14:sparkline>
            <x14:sparkline>
              <xm:f>Batteriekapazität!N15:N15</xm:f>
              <xm:sqref>N36</xm:sqref>
            </x14:sparkline>
            <x14:sparkline>
              <xm:f>Batteriekapazität!N16:N16</xm:f>
              <xm:sqref>N37</xm:sqref>
            </x14:sparkline>
            <x14:sparkline>
              <xm:f>Batteriekapazität!N17:N17</xm:f>
              <xm:sqref>N38</xm:sqref>
            </x14:sparkline>
            <x14:sparkline>
              <xm:f>Batteriekapazität!O15:O15</xm:f>
              <xm:sqref>O36</xm:sqref>
            </x14:sparkline>
            <x14:sparkline>
              <xm:f>Batteriekapazität!O16:O16</xm:f>
              <xm:sqref>O37</xm:sqref>
            </x14:sparkline>
            <x14:sparkline>
              <xm:f>Batteriekapazität!O17:O17</xm:f>
              <xm:sqref>O38</xm:sqref>
            </x14:sparkline>
            <x14:sparkline>
              <xm:f>Batteriekapazität!D35:D35</xm:f>
              <xm:sqref>D38</xm:sqref>
            </x14:sparkline>
            <x14:sparkline>
              <xm:f>Batteriekapazität!E35:E35</xm:f>
              <xm:sqref>E38</xm:sqref>
            </x14:sparkline>
            <x14:sparkline>
              <xm:f>Batteriekapazität!I35:I35</xm:f>
              <xm:sqref>I38</xm:sqref>
            </x14:sparkline>
            <x14:sparkline>
              <xm:f>Batteriekapazität!K35:K35</xm:f>
              <xm:sqref>K40</xm:sqref>
            </x14:sparkline>
            <x14:sparkline>
              <xm:f>Batteriekapazität!M35:M35</xm:f>
              <xm:sqref>J39</xm:sqref>
            </x14:sparkline>
            <x14:sparkline>
              <xm:f>Batteriekapazität!N35:N35</xm:f>
              <xm:sqref>N39</xm:sqref>
            </x14:sparkline>
            <x14:sparkline>
              <xm:f>Batteriekapazität!O35:O35</xm:f>
              <xm:sqref>O39</xm:sqref>
            </x14:sparkline>
            <x14:sparkline>
              <xm:f>Batteriekapazität!D35:D36</xm:f>
              <xm:sqref>D39</xm:sqref>
            </x14:sparkline>
            <x14:sparkline>
              <xm:f>Batteriekapazität!E35:E36</xm:f>
              <xm:sqref>E39</xm:sqref>
            </x14:sparkline>
            <x14:sparkline>
              <xm:f>Batteriekapazität!I35:I36</xm:f>
              <xm:sqref>I39</xm:sqref>
            </x14:sparkline>
            <x14:sparkline>
              <xm:f>Batteriekapazität!K35:K36</xm:f>
              <xm:sqref>K41</xm:sqref>
            </x14:sparkline>
            <x14:sparkline>
              <xm:f>Batteriekapazität!M35:M35</xm:f>
              <xm:sqref>J40</xm:sqref>
            </x14:sparkline>
            <x14:sparkline>
              <xm:f>Batteriekapazität!N35:N35</xm:f>
              <xm:sqref>N40</xm:sqref>
            </x14:sparkline>
            <x14:sparkline>
              <xm:f>Batteriekapazität!D35:D37</xm:f>
              <xm:sqref>D40</xm:sqref>
            </x14:sparkline>
            <x14:sparkline>
              <xm:f>Batteriekapazität!E35:E37</xm:f>
              <xm:sqref>E40</xm:sqref>
            </x14:sparkline>
            <x14:sparkline>
              <xm:f>Batteriekapazität!F35:F37</xm:f>
              <xm:sqref>F40</xm:sqref>
            </x14:sparkline>
            <x14:sparkline>
              <xm:f>Batteriekapazität!G35:G37</xm:f>
              <xm:sqref>G40</xm:sqref>
            </x14:sparkline>
            <x14:sparkline>
              <xm:f>Batteriekapazität!H35:H37</xm:f>
              <xm:sqref>H40</xm:sqref>
            </x14:sparkline>
            <x14:sparkline>
              <xm:f>Batteriekapazität!I35:I37</xm:f>
              <xm:sqref>I40</xm:sqref>
            </x14:sparkline>
            <x14:sparkline>
              <xm:f>Batteriekapazität!J35:J39</xm:f>
              <xm:sqref>J42</xm:sqref>
            </x14:sparkline>
            <x14:sparkline>
              <xm:f>Batteriekapazität!K35:K39</xm:f>
              <xm:sqref>K42</xm:sqref>
            </x14:sparkline>
            <x14:sparkline>
              <xm:f>Batteriekapazität!L35:L36</xm:f>
              <xm:sqref>J41</xm:sqref>
            </x14:sparkline>
            <x14:sparkline>
              <xm:f>Batteriekapazität!M35:M36</xm:f>
              <xm:sqref>M41</xm:sqref>
            </x14:sparkline>
            <x14:sparkline>
              <xm:f>Batteriekapazität!N35:N36</xm:f>
              <xm:sqref>N41</xm:sqref>
            </x14:sparkline>
            <x14:sparkline>
              <xm:f>Batteriekapazität!D36:D38</xm:f>
              <xm:sqref>D41</xm:sqref>
            </x14:sparkline>
            <x14:sparkline>
              <xm:f>Batteriekapazität!E36:E38</xm:f>
              <xm:sqref>E41</xm:sqref>
            </x14:sparkline>
            <x14:sparkline>
              <xm:f>Batteriekapazität!F36:F37</xm:f>
              <xm:sqref>F41</xm:sqref>
            </x14:sparkline>
            <x14:sparkline>
              <xm:f>Batteriekapazität!G36:G38</xm:f>
              <xm:sqref>G41</xm:sqref>
            </x14:sparkline>
            <x14:sparkline>
              <xm:f>Batteriekapazität!H36:H38</xm:f>
              <xm:sqref>H41</xm:sqref>
            </x14:sparkline>
            <x14:sparkline>
              <xm:f>Batteriekapazität!I36:I38</xm:f>
              <xm:sqref>I41</xm:sqref>
            </x14:sparkline>
            <x14:sparkline>
              <xm:sqref>J43</xm:sqref>
            </x14:sparkline>
            <x14:sparkline>
              <xm:f>Batteriekapazität!K36:K40</xm:f>
              <xm:sqref>K43</xm:sqref>
            </x14:sparkline>
            <x14:sparkline>
              <xm:f>Batteriekapazität!J36:J39</xm:f>
              <xm:sqref>L43</xm:sqref>
            </x14:sparkline>
            <x14:sparkline>
              <xm:f>Batteriekapazität!M36:M39</xm:f>
              <xm:sqref>M43</xm:sqref>
            </x14:sparkline>
            <x14:sparkline>
              <xm:f>Batteriekapazität!N36:N39</xm:f>
              <xm:sqref>N43</xm:sqref>
            </x14:sparkline>
            <x14:sparkline>
              <xm:f>Batteriekapazität!O36:O39</xm:f>
              <xm:sqref>O43</xm:sqref>
            </x14:sparkline>
            <x14:sparkline>
              <xm:f>Batteriekapazität!O36:O36</xm:f>
              <xm:sqref>O40</xm:sqref>
            </x14:sparkline>
            <x14:sparkline>
              <xm:f>Batteriekapazität!O39:O39</xm:f>
              <xm:sqref>O41</xm:sqref>
            </x14:sparkline>
            <x14:sparkline>
              <xm:f>Batteriekapazität!F35:F36</xm:f>
              <xm:sqref>F36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B1E2-F468-468D-A6BC-A3584DDFE832}">
  <dimension ref="A1:D21"/>
  <sheetViews>
    <sheetView workbookViewId="0">
      <selection activeCell="D16" sqref="D16"/>
    </sheetView>
  </sheetViews>
  <sheetFormatPr baseColWidth="10" defaultRowHeight="14.4" x14ac:dyDescent="0.3"/>
  <cols>
    <col min="1" max="1" width="4.21875" customWidth="1"/>
    <col min="2" max="2" width="42.77734375" customWidth="1"/>
    <col min="3" max="3" width="8.6640625" style="2" customWidth="1"/>
  </cols>
  <sheetData>
    <row r="1" spans="1:4" ht="14.4" customHeight="1" x14ac:dyDescent="0.3">
      <c r="A1" s="10" t="s">
        <v>27</v>
      </c>
      <c r="B1" s="10"/>
    </row>
    <row r="2" spans="1:4" ht="15" thickBot="1" x14ac:dyDescent="0.35"/>
    <row r="3" spans="1:4" ht="14.4" customHeight="1" x14ac:dyDescent="0.3">
      <c r="A3" s="115" t="s">
        <v>41</v>
      </c>
      <c r="B3" s="6" t="s">
        <v>17</v>
      </c>
      <c r="C3" s="20" t="s">
        <v>20</v>
      </c>
      <c r="D3" s="41">
        <f>Batteriekapazität!D3</f>
        <v>13</v>
      </c>
    </row>
    <row r="4" spans="1:4" x14ac:dyDescent="0.3">
      <c r="A4" s="116"/>
      <c r="B4" s="7" t="s">
        <v>23</v>
      </c>
      <c r="C4" s="21" t="s">
        <v>24</v>
      </c>
      <c r="D4" s="42">
        <f>Batteriekapazität!D4</f>
        <v>800</v>
      </c>
    </row>
    <row r="5" spans="1:4" x14ac:dyDescent="0.3">
      <c r="A5" s="116"/>
      <c r="B5" s="7" t="s">
        <v>57</v>
      </c>
      <c r="C5" s="21" t="s">
        <v>21</v>
      </c>
      <c r="D5" s="42">
        <f>Batteriekapazität!D5</f>
        <v>10400</v>
      </c>
    </row>
    <row r="6" spans="1:4" x14ac:dyDescent="0.3">
      <c r="A6" s="116"/>
      <c r="B6" s="7" t="s">
        <v>59</v>
      </c>
      <c r="C6" s="21">
        <v>5</v>
      </c>
      <c r="D6" s="97">
        <v>0.9</v>
      </c>
    </row>
    <row r="7" spans="1:4" x14ac:dyDescent="0.3">
      <c r="A7" s="116"/>
      <c r="B7" s="7" t="s">
        <v>28</v>
      </c>
      <c r="C7" s="21" t="s">
        <v>21</v>
      </c>
      <c r="D7" s="43">
        <f>Batteriekapazität!P14</f>
        <v>170.66666666666504</v>
      </c>
    </row>
    <row r="8" spans="1:4" x14ac:dyDescent="0.3">
      <c r="A8" s="116"/>
      <c r="B8" s="7" t="s">
        <v>33</v>
      </c>
      <c r="C8" s="21" t="s">
        <v>34</v>
      </c>
      <c r="D8" s="87">
        <v>10</v>
      </c>
    </row>
    <row r="9" spans="1:4" x14ac:dyDescent="0.3">
      <c r="A9" s="116"/>
      <c r="B9" s="7" t="s">
        <v>32</v>
      </c>
      <c r="C9" s="21" t="s">
        <v>34</v>
      </c>
      <c r="D9" s="88">
        <v>20</v>
      </c>
    </row>
    <row r="10" spans="1:4" x14ac:dyDescent="0.3">
      <c r="A10" s="116"/>
      <c r="B10" s="7" t="s">
        <v>36</v>
      </c>
      <c r="C10" s="21" t="s">
        <v>18</v>
      </c>
      <c r="D10" s="89">
        <v>0.04</v>
      </c>
    </row>
    <row r="11" spans="1:4" ht="14.4" customHeight="1" x14ac:dyDescent="0.3">
      <c r="A11" s="116"/>
      <c r="B11" s="7" t="s">
        <v>30</v>
      </c>
      <c r="C11" s="21" t="s">
        <v>31</v>
      </c>
      <c r="D11" s="88">
        <v>1000</v>
      </c>
    </row>
    <row r="12" spans="1:4" ht="14.4" customHeight="1" thickBot="1" x14ac:dyDescent="0.35">
      <c r="A12" s="117"/>
      <c r="B12" s="8" t="s">
        <v>37</v>
      </c>
      <c r="C12" s="22" t="s">
        <v>38</v>
      </c>
      <c r="D12" s="90">
        <v>400</v>
      </c>
    </row>
    <row r="13" spans="1:4" ht="14.4" customHeight="1" thickBot="1" x14ac:dyDescent="0.35">
      <c r="A13" s="3"/>
      <c r="B13" s="3"/>
      <c r="C13" s="4"/>
      <c r="D13" s="3"/>
    </row>
    <row r="14" spans="1:4" ht="14.4" customHeight="1" x14ac:dyDescent="0.3">
      <c r="A14" s="115" t="s">
        <v>42</v>
      </c>
      <c r="B14" s="6" t="s">
        <v>35</v>
      </c>
      <c r="C14" s="20" t="s">
        <v>29</v>
      </c>
      <c r="D14" s="48">
        <f>D3*D11</f>
        <v>13000</v>
      </c>
    </row>
    <row r="15" spans="1:4" x14ac:dyDescent="0.3">
      <c r="A15" s="116"/>
      <c r="B15" s="7" t="s">
        <v>40</v>
      </c>
      <c r="C15" s="21" t="s">
        <v>38</v>
      </c>
      <c r="D15" s="44">
        <f>(D14+(D14*D10/2*D9))/(Batteriekapazität!D6*D9)</f>
        <v>0.22750000000000001</v>
      </c>
    </row>
    <row r="16" spans="1:4" x14ac:dyDescent="0.3">
      <c r="A16" s="116"/>
      <c r="B16" s="7" t="s">
        <v>39</v>
      </c>
      <c r="C16" s="21" t="s">
        <v>29</v>
      </c>
      <c r="D16" s="45">
        <f>D12*D7</f>
        <v>68266.666666666017</v>
      </c>
    </row>
    <row r="17" spans="1:4" ht="15" thickBot="1" x14ac:dyDescent="0.35">
      <c r="A17" s="116"/>
      <c r="B17" s="7" t="s">
        <v>49</v>
      </c>
      <c r="C17" s="21" t="s">
        <v>38</v>
      </c>
      <c r="D17" s="46">
        <f>(D16+(D16*D10/2))/(Batteriekapazität!D6*D8)</f>
        <v>1.7407999999999832</v>
      </c>
    </row>
    <row r="18" spans="1:4" ht="21.6" thickBot="1" x14ac:dyDescent="0.45">
      <c r="A18" s="117"/>
      <c r="B18" s="24" t="s">
        <v>45</v>
      </c>
      <c r="C18" s="23" t="s">
        <v>38</v>
      </c>
      <c r="D18" s="47">
        <f>D17+D15</f>
        <v>1.9682999999999833</v>
      </c>
    </row>
    <row r="20" spans="1:4" x14ac:dyDescent="0.3">
      <c r="B20" s="18" t="s">
        <v>44</v>
      </c>
    </row>
    <row r="21" spans="1:4" x14ac:dyDescent="0.3">
      <c r="B21" s="83" t="s">
        <v>43</v>
      </c>
    </row>
  </sheetData>
  <sheetProtection sheet="1" objects="1" scenarios="1"/>
  <protectedRanges>
    <protectedRange sqref="D6 D8 D9 D10 D11 D12" name="Bereich2"/>
    <protectedRange sqref="D6 D8 D9 D10 D11 D12" name="Bereich1"/>
  </protectedRanges>
  <mergeCells count="2">
    <mergeCell ref="A14:A18"/>
    <mergeCell ref="A3:A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Batteriekapazität</vt:lpstr>
      <vt:lpstr>Stromerzeugungskosten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Schöttle</dc:creator>
  <cp:lastModifiedBy>Jürgen Schöttle</cp:lastModifiedBy>
  <cp:lastPrinted>2025-02-14T07:27:56Z</cp:lastPrinted>
  <dcterms:created xsi:type="dcterms:W3CDTF">2025-02-07T07:17:38Z</dcterms:created>
  <dcterms:modified xsi:type="dcterms:W3CDTF">2025-02-14T19:26:37Z</dcterms:modified>
</cp:coreProperties>
</file>